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4820" windowHeight="8625" activeTab="0"/>
  </bookViews>
  <sheets>
    <sheet name="NECESAR AN 201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<sst xmlns="http://schemas.openxmlformats.org/spreadsheetml/2006/main" count="28" uniqueCount="28">
  <si>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ANALIZE DE LABORATOR</t>
  </si>
  <si>
    <t>NUMAR DE SERVICII REALIZATE IN 2011</t>
  </si>
  <si>
    <t>NUMAR DE SERVICII REALIZATE IN 2012</t>
  </si>
  <si>
    <t>RADIOLOGIE SI IMAGISTICA MEDICALA EFECTUATA IN JUDETUL COVASNA</t>
  </si>
  <si>
    <t>IMAGISTICA MEDICALA NEOFERTATA IN JUDETUL COVASNA</t>
  </si>
  <si>
    <t>GRUPA DE SERVICII</t>
  </si>
  <si>
    <t>CAS COVASNA</t>
  </si>
  <si>
    <t>NUMAR DE SERVICII REALIZATE IN 2013</t>
  </si>
  <si>
    <t>HEMATOLOGIE/BIOCHIMIE/IMUNOLOGIE</t>
  </si>
  <si>
    <t>MICROBIOLOGIE</t>
  </si>
  <si>
    <t>ANATOMOPATOLOGIE/PAPANICOLAU</t>
  </si>
  <si>
    <t xml:space="preserve">VALOAREA SERVICIILOR REALIZATE  2013 </t>
  </si>
  <si>
    <t xml:space="preserve">COST MEDIU IN 2013 </t>
  </si>
  <si>
    <t>RADIOLOGIE</t>
  </si>
  <si>
    <t>IMAGISTICA - CT</t>
  </si>
  <si>
    <t>ECOGRAFII</t>
  </si>
  <si>
    <t>RMN / SCINTIGRAFIE/ ANGIO RMN</t>
  </si>
  <si>
    <t>VALORI TOTALE PE GRUPE</t>
  </si>
  <si>
    <t>% VALORIC GRUPA DIN TOTAL NECESAR</t>
  </si>
  <si>
    <t xml:space="preserve">COST MEDIU IN 2014 </t>
  </si>
  <si>
    <t xml:space="preserve">VALOAREA SERVICIILOR REALIZATE  2014 </t>
  </si>
  <si>
    <t>NUMAR DE SERVICII REALIZATE IN 2014</t>
  </si>
  <si>
    <t xml:space="preserve">CATEGORII DE SERVICII </t>
  </si>
  <si>
    <t>VALOAREA SERVICIILOR ESTIMATE A SE REALIZA IN ANUL 2015</t>
  </si>
  <si>
    <t>COST MEDIU ESTIMAT IN 2015</t>
  </si>
  <si>
    <t>NUMAR DE SERVICII NECESARE IN 2015</t>
  </si>
  <si>
    <t xml:space="preserve">REPARTIZAREA NECESARULUI DE SERVICII MEDICALE PARACLINICE ESTIMAT PE ANUL 2015 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</si>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</sst>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8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10" fontId="0" fillId="0" borderId="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2" xfId="0" applyNumberForma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10" fontId="0" fillId="0" borderId="7" xfId="0" applyNumberForma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10" fontId="7" fillId="0" borderId="1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 topLeftCell="A1">
      <selection activeCell="Q18" sqref="Q18"/>
    </sheetView>
  </sheetViews>
  <sheetFormatPr defaultColWidth="9.140625" defaultRowHeight="12.75"/>
  <cols>
    <col min="2" max="2" width="18.8515625" style="0" customWidth="1"/>
    <col min="3" max="3" width="12.57421875" style="0" customWidth="1"/>
    <col min="4" max="4" width="12.28125" style="0" customWidth="1"/>
    <col min="5" max="5" width="24.57421875" style="0" customWidth="1"/>
    <col min="6" max="6" width="11.8515625" style="0" customWidth="1"/>
    <col min="7" max="7" width="12.421875" style="0" customWidth="1"/>
    <col min="8" max="8" width="9.7109375" style="0" customWidth="1"/>
    <col min="9" max="10" width="13.140625" style="0" customWidth="1"/>
    <col min="11" max="13" width="10.00390625" style="0" customWidth="1"/>
    <col min="14" max="14" width="17.7109375" style="0" customWidth="1"/>
    <col min="15" max="15" width="11.7109375" style="0" bestFit="1" customWidth="1"/>
    <col min="16" max="16" width="15.57421875" style="0" customWidth="1"/>
    <col min="17" max="17" width="11.7109375" style="0" bestFit="1" customWidth="1"/>
  </cols>
  <sheetData>
    <row r="1" ht="12.75">
      <c r="A1" t="s">
        <v>6</v>
      </c>
    </row>
    <row r="5" spans="1:14" ht="12.75">
      <c r="A5" s="16" t="s">
        <v>26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7" spans="1:16" s="3" customFormat="1" ht="63.75">
      <c r="A7" s="17" t="s">
        <v>5</v>
      </c>
      <c r="B7" s="17"/>
      <c r="C7" s="5" t="s">
        <v>1</v>
      </c>
      <c r="D7" s="5" t="s">
        <v>2</v>
      </c>
      <c r="E7" s="13" t="s">
        <v>22</v>
      </c>
      <c r="F7" s="5" t="s">
        <v>7</v>
      </c>
      <c r="G7" s="5" t="s">
        <v>11</v>
      </c>
      <c r="H7" s="5" t="s">
        <v>12</v>
      </c>
      <c r="I7" s="5" t="s">
        <v>21</v>
      </c>
      <c r="J7" s="5" t="s">
        <v>20</v>
      </c>
      <c r="K7" s="5" t="s">
        <v>19</v>
      </c>
      <c r="L7" s="5" t="s">
        <v>24</v>
      </c>
      <c r="M7" s="5" t="s">
        <v>25</v>
      </c>
      <c r="N7" s="5" t="s">
        <v>23</v>
      </c>
      <c r="O7" s="2" t="s">
        <v>17</v>
      </c>
      <c r="P7" s="2" t="s">
        <v>18</v>
      </c>
    </row>
    <row r="8" spans="1:17" s="3" customFormat="1" ht="36" customHeight="1">
      <c r="A8" s="18" t="s">
        <v>0</v>
      </c>
      <c r="B8" s="19"/>
      <c r="C8" s="22">
        <v>116839</v>
      </c>
      <c r="D8" s="22">
        <v>121736</v>
      </c>
      <c r="E8" s="5" t="s">
        <v>8</v>
      </c>
      <c r="F8" s="6">
        <f>140369+8281</f>
        <v>148650</v>
      </c>
      <c r="G8" s="4">
        <f>1003031.72+8281*7.15</f>
        <v>1062240.8699999999</v>
      </c>
      <c r="H8" s="4">
        <f>G8/F8</f>
        <v>7.145919071644802</v>
      </c>
      <c r="I8" s="14">
        <v>167511</v>
      </c>
      <c r="J8" s="14">
        <v>1314716.52</v>
      </c>
      <c r="K8" s="15">
        <f>J8/I8</f>
        <v>7.848538424342282</v>
      </c>
      <c r="L8" s="15">
        <f>K8</f>
        <v>7.848538424342282</v>
      </c>
      <c r="M8" s="14">
        <f>I8+I8*10%</f>
        <v>184262.1</v>
      </c>
      <c r="N8" s="6">
        <f>L8*M8</f>
        <v>1446188.172</v>
      </c>
      <c r="O8" s="23">
        <f>SUM(N8+N9)</f>
        <v>1498529.472</v>
      </c>
      <c r="P8" s="25">
        <f>O8/N15</f>
        <v>0.483151494571848</v>
      </c>
      <c r="Q8" s="26"/>
    </row>
    <row r="9" spans="1:17" s="3" customFormat="1" ht="24.75" customHeight="1">
      <c r="A9" s="20"/>
      <c r="B9" s="21"/>
      <c r="C9" s="22"/>
      <c r="D9" s="22"/>
      <c r="E9" s="5" t="s">
        <v>9</v>
      </c>
      <c r="F9" s="6">
        <v>3085</v>
      </c>
      <c r="G9" s="4">
        <v>24193.5</v>
      </c>
      <c r="H9" s="4">
        <f aca="true" t="shared" si="0" ref="H9:H14">G9/F9</f>
        <v>7.842301458670988</v>
      </c>
      <c r="I9" s="14">
        <v>3806</v>
      </c>
      <c r="J9" s="14">
        <v>47583</v>
      </c>
      <c r="K9" s="15">
        <f aca="true" t="shared" si="1" ref="K9:K14">J9/I9</f>
        <v>12.502101944298476</v>
      </c>
      <c r="L9" s="15">
        <f>K9</f>
        <v>12.502101944298476</v>
      </c>
      <c r="M9" s="14">
        <f aca="true" t="shared" si="2" ref="M9:M14">I9+I9*10%</f>
        <v>4186.6</v>
      </c>
      <c r="N9" s="6">
        <f aca="true" t="shared" si="3" ref="N9:N14">L9*M9</f>
        <v>52341.3</v>
      </c>
      <c r="O9" s="24"/>
      <c r="P9" s="25"/>
      <c r="Q9" s="26"/>
    </row>
    <row r="10" spans="1:17" s="3" customFormat="1" ht="24.75" customHeight="1">
      <c r="A10" s="20"/>
      <c r="B10" s="21"/>
      <c r="C10" s="22"/>
      <c r="D10" s="22"/>
      <c r="E10" s="5" t="s">
        <v>10</v>
      </c>
      <c r="F10" s="6">
        <v>1024</v>
      </c>
      <c r="G10" s="4">
        <v>32400.02</v>
      </c>
      <c r="H10" s="4">
        <f t="shared" si="0"/>
        <v>31.64064453125</v>
      </c>
      <c r="I10" s="14">
        <v>1746</v>
      </c>
      <c r="J10" s="14">
        <v>64432</v>
      </c>
      <c r="K10" s="15">
        <f t="shared" si="1"/>
        <v>36.90263459335624</v>
      </c>
      <c r="L10" s="15">
        <v>37</v>
      </c>
      <c r="M10" s="14">
        <f t="shared" si="2"/>
        <v>1920.6</v>
      </c>
      <c r="N10" s="6">
        <f t="shared" si="3"/>
        <v>71062.2</v>
      </c>
      <c r="O10" s="4">
        <f>N10</f>
        <v>71062.2</v>
      </c>
      <c r="P10" s="8">
        <f>O10/N15</f>
        <v>0.0229116669235342</v>
      </c>
      <c r="Q10" s="9"/>
    </row>
    <row r="11" spans="1:17" s="3" customFormat="1" ht="19.5" customHeight="1">
      <c r="A11" s="17" t="s">
        <v>3</v>
      </c>
      <c r="B11" s="17"/>
      <c r="C11" s="27">
        <v>10412</v>
      </c>
      <c r="D11" s="27">
        <v>14306</v>
      </c>
      <c r="E11" s="5" t="s">
        <v>13</v>
      </c>
      <c r="F11" s="6">
        <v>9282</v>
      </c>
      <c r="G11" s="4">
        <v>255346.14</v>
      </c>
      <c r="H11" s="4">
        <f t="shared" si="0"/>
        <v>27.50981900452489</v>
      </c>
      <c r="I11" s="15">
        <v>8216</v>
      </c>
      <c r="J11" s="14">
        <v>275657</v>
      </c>
      <c r="K11" s="15">
        <f t="shared" si="1"/>
        <v>33.55124148003895</v>
      </c>
      <c r="L11" s="15">
        <v>35</v>
      </c>
      <c r="M11" s="14">
        <f t="shared" si="2"/>
        <v>9037.6</v>
      </c>
      <c r="N11" s="6">
        <f t="shared" si="3"/>
        <v>316316</v>
      </c>
      <c r="O11" s="23">
        <f>SUM(N11+N12+N13)</f>
        <v>1236136</v>
      </c>
      <c r="P11" s="25">
        <f>O11/N15</f>
        <v>0.39855135788351437</v>
      </c>
      <c r="Q11" s="26"/>
    </row>
    <row r="12" spans="1:17" s="3" customFormat="1" ht="19.5" customHeight="1">
      <c r="A12" s="17"/>
      <c r="B12" s="17"/>
      <c r="C12" s="28"/>
      <c r="D12" s="28"/>
      <c r="E12" s="5" t="s">
        <v>14</v>
      </c>
      <c r="F12" s="6">
        <v>2289</v>
      </c>
      <c r="G12" s="4">
        <v>431740.62</v>
      </c>
      <c r="H12" s="4">
        <f t="shared" si="0"/>
        <v>188.61538663171692</v>
      </c>
      <c r="I12" s="15">
        <v>2705</v>
      </c>
      <c r="J12" s="14">
        <v>609743</v>
      </c>
      <c r="K12" s="15">
        <f t="shared" si="1"/>
        <v>225.41330868761554</v>
      </c>
      <c r="L12" s="15">
        <v>260</v>
      </c>
      <c r="M12" s="14">
        <f t="shared" si="2"/>
        <v>2975.5</v>
      </c>
      <c r="N12" s="6">
        <f t="shared" si="3"/>
        <v>773630</v>
      </c>
      <c r="O12" s="24"/>
      <c r="P12" s="25"/>
      <c r="Q12" s="26"/>
    </row>
    <row r="13" spans="1:17" s="1" customFormat="1" ht="19.5" customHeight="1">
      <c r="A13" s="17"/>
      <c r="B13" s="17"/>
      <c r="C13" s="29"/>
      <c r="D13" s="29"/>
      <c r="E13" s="5" t="s">
        <v>15</v>
      </c>
      <c r="F13" s="6">
        <v>2125</v>
      </c>
      <c r="G13" s="4">
        <v>50585.24</v>
      </c>
      <c r="H13" s="4">
        <f t="shared" si="0"/>
        <v>23.80481882352941</v>
      </c>
      <c r="I13" s="15">
        <v>2215</v>
      </c>
      <c r="J13" s="14">
        <v>60154</v>
      </c>
      <c r="K13" s="15">
        <f t="shared" si="1"/>
        <v>27.157562076749436</v>
      </c>
      <c r="L13" s="15">
        <v>60</v>
      </c>
      <c r="M13" s="14">
        <f t="shared" si="2"/>
        <v>2436.5</v>
      </c>
      <c r="N13" s="6">
        <f t="shared" si="3"/>
        <v>146190</v>
      </c>
      <c r="O13" s="24"/>
      <c r="P13" s="25"/>
      <c r="Q13" s="26"/>
    </row>
    <row r="14" spans="1:17" s="1" customFormat="1" ht="26.25" thickBot="1">
      <c r="A14" s="31" t="s">
        <v>4</v>
      </c>
      <c r="B14" s="32"/>
      <c r="C14" s="5">
        <v>236</v>
      </c>
      <c r="D14" s="5">
        <v>324</v>
      </c>
      <c r="E14" s="5" t="s">
        <v>16</v>
      </c>
      <c r="F14" s="6">
        <v>398</v>
      </c>
      <c r="G14" s="4">
        <v>142362.49</v>
      </c>
      <c r="H14" s="4">
        <f t="shared" si="0"/>
        <v>357.6946984924623</v>
      </c>
      <c r="I14" s="15">
        <v>489</v>
      </c>
      <c r="J14" s="14">
        <v>206673</v>
      </c>
      <c r="K14" s="15">
        <f t="shared" si="1"/>
        <v>422.6441717791411</v>
      </c>
      <c r="L14" s="33">
        <v>550</v>
      </c>
      <c r="M14" s="34">
        <f t="shared" si="2"/>
        <v>537.9</v>
      </c>
      <c r="N14" s="35">
        <f t="shared" si="3"/>
        <v>295845</v>
      </c>
      <c r="O14" s="36">
        <f>N14</f>
        <v>295845</v>
      </c>
      <c r="P14" s="37">
        <f>O14/N15</f>
        <v>0.09538548062110343</v>
      </c>
      <c r="Q14" s="10"/>
    </row>
    <row r="15" spans="7:17" ht="24.75" customHeight="1" thickBot="1">
      <c r="G15" s="7"/>
      <c r="L15" s="38" t="s">
        <v>27</v>
      </c>
      <c r="M15" s="39"/>
      <c r="N15" s="40">
        <f>SUM(N8:N14)</f>
        <v>3101572.6720000003</v>
      </c>
      <c r="O15" s="40">
        <f>SUM(O8:O14)</f>
        <v>3101572.6720000003</v>
      </c>
      <c r="P15" s="41">
        <f>SUM(P8:P14)</f>
        <v>1</v>
      </c>
      <c r="Q15" s="7"/>
    </row>
    <row r="21" ht="12.75" customHeight="1"/>
    <row r="25" spans="14:16" ht="18">
      <c r="N25" s="30"/>
      <c r="O25" s="30"/>
      <c r="P25" s="11"/>
    </row>
    <row r="26" spans="14:16" ht="18">
      <c r="N26" s="30"/>
      <c r="O26" s="30"/>
      <c r="P26" s="11"/>
    </row>
    <row r="27" spans="10:16" ht="18">
      <c r="J27" s="30"/>
      <c r="K27" s="30"/>
      <c r="L27" s="30"/>
      <c r="M27" s="30"/>
      <c r="N27" s="30"/>
      <c r="O27" s="30"/>
      <c r="P27" s="11"/>
    </row>
    <row r="28" ht="12.75">
      <c r="P28" s="7"/>
    </row>
    <row r="29" ht="12.75">
      <c r="P29" s="12"/>
    </row>
    <row r="30" ht="12.75">
      <c r="P30" s="7"/>
    </row>
    <row r="32" ht="12.75">
      <c r="P32" s="7"/>
    </row>
  </sheetData>
  <mergeCells count="19">
    <mergeCell ref="J27:O27"/>
    <mergeCell ref="A14:B14"/>
    <mergeCell ref="N25:O25"/>
    <mergeCell ref="N26:O26"/>
    <mergeCell ref="L15:M15"/>
    <mergeCell ref="O8:O9"/>
    <mergeCell ref="P8:P9"/>
    <mergeCell ref="Q8:Q9"/>
    <mergeCell ref="A11:B13"/>
    <mergeCell ref="C11:C13"/>
    <mergeCell ref="D11:D13"/>
    <mergeCell ref="O11:O13"/>
    <mergeCell ref="P11:P13"/>
    <mergeCell ref="Q11:Q13"/>
    <mergeCell ref="A5:N5"/>
    <mergeCell ref="A7:B7"/>
    <mergeCell ref="A8:B10"/>
    <mergeCell ref="C8:C10"/>
    <mergeCell ref="D8:D10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Dragos</dc:creator>
  <cp:keywords/>
  <dc:description/>
  <cp:lastModifiedBy>DirContr</cp:lastModifiedBy>
  <cp:lastPrinted>2015-04-30T07:19:38Z</cp:lastPrinted>
  <dcterms:created xsi:type="dcterms:W3CDTF">2014-06-30T08:47:13Z</dcterms:created>
  <dcterms:modified xsi:type="dcterms:W3CDTF">2015-05-04T09:10:12Z</dcterms:modified>
  <cp:category/>
  <cp:version/>
  <cp:contentType/>
  <cp:contentStatus/>
</cp:coreProperties>
</file>